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Mix" sheetId="2" state="visible" r:id="rId2"/>
  </sheets>
  <definedNames>
    <definedName name="_xlnm.Print_Area" localSheetId="1">'Mix'!$A$1:$R$59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#,##0 &quot;€&quot;"/>
    <numFmt numFmtId="165" formatCode="&quot;1 su &quot;0"/>
    <numFmt numFmtId="166" formatCode="#,##0 &quot;h&quot;"/>
    <numFmt numFmtId="167" formatCode="0.0# &quot;h&quot;"/>
    <numFmt numFmtId="168" formatCode="+#,##0;-#,##0;0"/>
    <numFmt numFmtId="169" formatCode="#,##0.0 &quot;h&quot;"/>
    <numFmt numFmtId="170" formatCode="+0.0;-0.0;0"/>
    <numFmt numFmtId="171" formatCode="#,##0.0"/>
    <numFmt numFmtId="172" formatCode="0.00 &quot;h&quot;"/>
  </numFmts>
  <fonts count="14">
    <font>
      <name val="Calibri"/>
      <family val="2"/>
      <color theme="1"/>
      <sz val="11"/>
      <scheme val="minor"/>
    </font>
    <font>
      <name val="Arial"/>
      <b val="1"/>
      <i val="1"/>
      <color rgb="00243640"/>
      <sz val="20"/>
    </font>
    <font>
      <name val="Arial"/>
      <color rgb="006B7A80"/>
      <sz val="8"/>
    </font>
    <font>
      <name val="Arial"/>
      <b val="1"/>
      <i val="1"/>
      <color rgb="00538952"/>
      <sz val="12"/>
    </font>
    <font>
      <name val="Arial"/>
      <color rgb="00243640"/>
      <sz val="10"/>
    </font>
    <font>
      <name val="Arial"/>
      <b val="1"/>
      <color rgb="00538952"/>
      <sz val="10"/>
    </font>
    <font>
      <name val="Arial"/>
      <color rgb="003A4A52"/>
      <sz val="9"/>
    </font>
    <font>
      <name val="Arial"/>
      <i val="1"/>
      <color rgb="006B7A80"/>
      <sz val="8"/>
    </font>
    <font>
      <name val="Arial"/>
      <b val="1"/>
      <i val="1"/>
      <color rgb="00243640"/>
      <sz val="18"/>
    </font>
    <font>
      <name val="Arial"/>
      <i val="1"/>
      <color rgb="00538952"/>
      <sz val="10"/>
    </font>
    <font>
      <name val="Arial"/>
      <color rgb="00243640"/>
      <sz val="8"/>
    </font>
    <font>
      <name val="Arial"/>
      <b val="1"/>
      <color rgb="00FFFFFF"/>
      <sz val="10"/>
    </font>
    <font>
      <name val="Arial"/>
      <b val="1"/>
      <color rgb="00243640"/>
      <sz val="10"/>
    </font>
    <font>
      <name val="Arial"/>
      <b val="1"/>
      <color rgb="00243640"/>
      <sz val="11"/>
    </font>
  </fonts>
  <fills count="6">
    <fill>
      <patternFill/>
    </fill>
    <fill>
      <patternFill patternType="gray125"/>
    </fill>
    <fill>
      <patternFill patternType="solid">
        <fgColor rgb="00DDF2DC"/>
        <bgColor rgb="00DDF2DC"/>
      </patternFill>
    </fill>
    <fill>
      <patternFill patternType="solid">
        <fgColor rgb="00F3F5F4"/>
        <bgColor rgb="00F3F5F4"/>
      </patternFill>
    </fill>
    <fill>
      <patternFill patternType="solid">
        <fgColor rgb="00243640"/>
        <bgColor rgb="00243640"/>
      </patternFill>
    </fill>
    <fill>
      <patternFill patternType="solid">
        <fgColor rgb="00E3E9EC"/>
        <bgColor rgb="00E3E9EC"/>
      </patternFill>
    </fill>
  </fills>
  <borders count="8">
    <border>
      <left/>
      <right/>
      <top/>
      <bottom/>
      <diagonal/>
    </border>
    <border>
      <bottom style="medium">
        <color rgb="007DCE7A"/>
      </bottom>
    </border>
    <border>
      <left style="thin">
        <color rgb="007DCE7A"/>
      </left>
      <right style="thin">
        <color rgb="007DCE7A"/>
      </right>
      <top style="thin">
        <color rgb="007DCE7A"/>
      </top>
      <bottom style="thin">
        <color rgb="007DCE7A"/>
      </bottom>
    </border>
    <border>
      <left style="thin">
        <color rgb="00CFD8D1"/>
      </left>
      <right style="thin">
        <color rgb="00CFD8D1"/>
      </right>
      <top style="thin">
        <color rgb="00CFD8D1"/>
      </top>
      <bottom style="thin">
        <color rgb="00CFD8D1"/>
      </bottom>
    </border>
    <border>
      <left/>
      <right/>
      <top style="thin">
        <color rgb="00CFD8D1"/>
      </top>
      <bottom/>
      <diagonal/>
    </border>
    <border>
      <left/>
      <right style="thin">
        <color rgb="00CFD8D1"/>
      </right>
      <top style="thin">
        <color rgb="00CFD8D1"/>
      </top>
      <bottom/>
      <diagonal/>
    </border>
    <border>
      <left/>
      <right/>
      <top style="thin">
        <color rgb="00CFD8D1"/>
      </top>
      <bottom style="thin">
        <color rgb="00CFD8D1"/>
      </bottom>
      <diagonal/>
    </border>
    <border>
      <left/>
      <right style="thin">
        <color rgb="00CFD8D1"/>
      </right>
      <top style="thin">
        <color rgb="00CFD8D1"/>
      </top>
      <bottom style="thin">
        <color rgb="00CFD8D1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horizontal="right" vertical="top"/>
    </xf>
    <xf numFmtId="0" fontId="4" fillId="2" borderId="2" pivotButton="0" quotePrefix="0" xfId="0"/>
    <xf numFmtId="0" fontId="4" fillId="3" borderId="3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0" borderId="0" pivotButton="0" quotePrefix="0" xfId="0"/>
    <xf numFmtId="0" fontId="10" fillId="2" borderId="2" applyAlignment="1" pivotButton="0" quotePrefix="0" xfId="0">
      <alignment horizontal="center"/>
    </xf>
    <xf numFmtId="0" fontId="10" fillId="3" borderId="3" applyAlignment="1" pivotButton="0" quotePrefix="0" xfId="0">
      <alignment horizontal="center"/>
    </xf>
    <xf numFmtId="0" fontId="4" fillId="0" borderId="0" applyAlignment="1" pivotButton="0" quotePrefix="0" xfId="0">
      <alignment vertical="center"/>
    </xf>
    <xf numFmtId="164" fontId="4" fillId="2" borderId="2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 indent="1"/>
    </xf>
    <xf numFmtId="3" fontId="4" fillId="2" borderId="2" applyAlignment="1" pivotButton="0" quotePrefix="0" xfId="0">
      <alignment horizontal="right" vertical="center"/>
    </xf>
    <xf numFmtId="166" fontId="4" fillId="3" borderId="3" applyAlignment="1" pivotButton="0" quotePrefix="0" xfId="0">
      <alignment horizontal="right" vertical="center"/>
    </xf>
    <xf numFmtId="9" fontId="4" fillId="2" borderId="2" applyAlignment="1" pivotButton="0" quotePrefix="0" xfId="0">
      <alignment horizontal="right" vertical="center"/>
    </xf>
    <xf numFmtId="165" fontId="4" fillId="2" borderId="2" applyAlignment="1" pivotButton="0" quotePrefix="0" xfId="0">
      <alignment horizontal="right" vertical="center"/>
    </xf>
    <xf numFmtId="0" fontId="11" fillId="4" borderId="3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/>
    </xf>
    <xf numFmtId="0" fontId="4" fillId="2" borderId="2" applyAlignment="1" pivotButton="0" quotePrefix="0" xfId="0">
      <alignment horizontal="center" vertical="center"/>
    </xf>
    <xf numFmtId="164" fontId="4" fillId="3" borderId="3" applyAlignment="1" pivotButton="0" quotePrefix="0" xfId="0">
      <alignment horizontal="right" vertical="center"/>
    </xf>
    <xf numFmtId="167" fontId="4" fillId="2" borderId="2" applyAlignment="1" pivotButton="0" quotePrefix="0" xfId="0">
      <alignment horizontal="right" vertical="center"/>
    </xf>
    <xf numFmtId="0" fontId="12" fillId="0" borderId="3" applyAlignment="1" pivotButton="0" quotePrefix="0" xfId="0">
      <alignment horizontal="left" vertical="center"/>
    </xf>
    <xf numFmtId="0" fontId="4" fillId="0" borderId="3" applyAlignment="1" pivotButton="0" quotePrefix="0" xfId="0">
      <alignment horizontal="left" vertical="center"/>
    </xf>
    <xf numFmtId="3" fontId="13" fillId="5" borderId="3" applyAlignment="1" pivotButton="0" quotePrefix="0" xfId="0">
      <alignment horizontal="right" vertical="center"/>
    </xf>
    <xf numFmtId="164" fontId="13" fillId="5" borderId="3" applyAlignment="1" pivotButton="0" quotePrefix="0" xfId="0">
      <alignment horizontal="right" vertical="center"/>
    </xf>
    <xf numFmtId="166" fontId="13" fillId="5" borderId="3" applyAlignment="1" pivotButton="0" quotePrefix="0" xfId="0">
      <alignment horizontal="right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3" pivotButton="0" quotePrefix="0" xfId="0"/>
    <xf numFmtId="168" fontId="4" fillId="3" borderId="3" applyAlignment="1" pivotButton="0" quotePrefix="0" xfId="0">
      <alignment horizontal="right" vertical="center"/>
    </xf>
    <xf numFmtId="0" fontId="4" fillId="3" borderId="3" applyAlignment="1" pivotButton="0" quotePrefix="0" xfId="0">
      <alignment horizontal="left" vertical="center" wrapText="1"/>
    </xf>
    <xf numFmtId="169" fontId="13" fillId="5" borderId="3" applyAlignment="1" pivotButton="0" quotePrefix="0" xfId="0">
      <alignment horizontal="right" vertical="center"/>
    </xf>
    <xf numFmtId="169" fontId="4" fillId="3" borderId="3" applyAlignment="1" pivotButton="0" quotePrefix="0" xfId="0">
      <alignment horizontal="right" vertical="center"/>
    </xf>
    <xf numFmtId="170" fontId="4" fillId="3" borderId="3" applyAlignment="1" pivotButton="0" quotePrefix="0" xfId="0">
      <alignment horizontal="right" vertical="center"/>
    </xf>
    <xf numFmtId="171" fontId="13" fillId="5" borderId="3" applyAlignment="1" pivotButton="0" quotePrefix="0" xfId="0">
      <alignment horizontal="right" vertical="center"/>
    </xf>
    <xf numFmtId="0" fontId="7" fillId="0" borderId="3" applyAlignment="1" pivotButton="0" quotePrefix="0" xfId="0">
      <alignment horizontal="left" vertical="center"/>
    </xf>
    <xf numFmtId="3" fontId="4" fillId="3" borderId="3" applyAlignment="1" pivotButton="0" quotePrefix="0" xfId="0">
      <alignment horizontal="right" vertical="center"/>
    </xf>
    <xf numFmtId="171" fontId="4" fillId="3" borderId="3" applyAlignment="1" pivotButton="0" quotePrefix="0" xfId="0">
      <alignment horizontal="right" vertical="center"/>
    </xf>
    <xf numFmtId="172" fontId="4" fillId="3" borderId="3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name val="Arial"/>
        <b val="1"/>
        <color rgb="00FFFFFF"/>
      </font>
      <fill>
        <patternFill patternType="solid">
          <fgColor rgb="00D64545"/>
          <bgColor rgb="00D645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Ore vere nell'anno, stesso incasso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538952"/>
            </a:solidFill>
            <a:ln xmlns:a="http://schemas.openxmlformats.org/drawingml/2006/main">
              <a:solidFill>
                <a:srgbClr val="538952"/>
              </a:solidFill>
              <a:prstDash val="solid"/>
            </a:ln>
          </spPr>
          <dPt>
            <idx val="0"/>
            <spPr>
              <a:solidFill xmlns:a="http://schemas.openxmlformats.org/drawingml/2006/main">
                <a:srgbClr val="243640"/>
              </a:solidFill>
              <a:ln xmlns:a="http://schemas.openxmlformats.org/drawingml/2006/main">
                <a:solidFill>
                  <a:srgbClr val="243640"/>
                </a:solidFill>
                <a:prstDash val="solid"/>
              </a:ln>
            </spPr>
          </dPt>
          <dLbls>
            <numFmt formatCode="#,##0 &quot;h&quot;"/>
            <showLegendKey val="0"/>
            <showVal val="1"/>
            <showCatName val="0"/>
            <showSerName val="0"/>
            <showPercent val="0"/>
          </dLbls>
          <cat>
            <numRef>
              <f>'Mix'!$D$49:$E$49</f>
            </numRef>
          </cat>
          <val>
            <numRef>
              <f>'Mix'!$D$55:$E$55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41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2" customHeight="1">
      <c r="A1" s="1" t="inlineStr">
        <is>
          <t>Il tuo mix annuale</t>
        </is>
      </c>
    </row>
    <row r="2">
      <c r="A2" s="2" t="inlineStr">
        <is>
          <t>Bonus del libro Nutrizionista completo · capitolo 23 · lazynutritionist.it</t>
        </is>
      </c>
      <c r="B2" s="3" t="n"/>
    </row>
    <row r="4">
      <c r="A4" s="4" t="inlineStr">
        <is>
          <t>A cosa serve</t>
        </is>
      </c>
    </row>
    <row r="5" ht="56" customHeight="1">
      <c r="B5" s="5" t="inlineStr">
        <is>
          <t>Lo stesso incasso con circa la metà delle ore. Inserisci i tuoi servizi con prezzo e ore vere e il numero previsto di ciascuno: il foglio calcola incasso e ore totali, li confronta con il tetto del forfettario e con le ore che hai disponibili, e ti restituisce quante consulenze e quanti lead al mese ti servono, con le conversioni del libro.</t>
        </is>
      </c>
    </row>
    <row r="6" ht="28" customHeight="1">
      <c r="B6" s="5" t="inlineStr">
        <is>
          <t>Accanto, la versione "solo visite": quanti pazienti e quante ore vere servirebbero per lo stesso incasso vendendo prime visite e controlli. Il grafico mostra le due barre.</t>
        </is>
      </c>
    </row>
    <row r="8">
      <c r="A8" s="4" t="inlineStr">
        <is>
          <t>Come si usa</t>
        </is>
      </c>
    </row>
    <row r="9" ht="42" customHeight="1">
      <c r="A9" s="6" t="inlineStr">
        <is>
          <t>1.</t>
        </is>
      </c>
      <c r="B9" s="5" t="inlineStr">
        <is>
          <t>Scrivi i parametri: tetto del forfettario (da verificare con il commercialista), ore a settimana e settimane che dedichi ai pazienti, le tue conversioni (da lead a consulenza, da consulenza a percorso) e la quota di chi finisce un percorso e sceglie il mantenimento.</t>
        </is>
      </c>
    </row>
    <row r="10" ht="42" customHeight="1">
      <c r="A10" s="6" t="inlineStr">
        <is>
          <t>2.</t>
        </is>
      </c>
      <c r="B10" s="5" t="inlineStr">
        <is>
          <t>Compila il mix: una riga per servizio con il tipo (Percorso, Mantenimento o Altro), quanti nell'anno, il prezzo per volta, quante volte nell'anno per ogni unità (12 per un abbonamento mensile, 1 per un percorso) e le ore vere per volta. Prezzi e ore vengono dal foglio obiettivi del capitolo 9.</t>
        </is>
      </c>
    </row>
    <row r="11" ht="15" customHeight="1">
      <c r="A11" s="6" t="inlineStr">
        <is>
          <t>3.</t>
        </is>
      </c>
      <c r="B11" s="5" t="inlineStr">
        <is>
          <t>Leggi il confronto: incasso contro tetto, ore vere contro ore disponibili.</t>
        </is>
      </c>
    </row>
    <row r="12" ht="28" customHeight="1">
      <c r="A12" s="6" t="inlineStr">
        <is>
          <t>4.</t>
        </is>
      </c>
      <c r="B12" s="5" t="inlineStr">
        <is>
          <t>Leggi i conti all'indietro: percorsi da vendere, consulenze e lead necessari, nell'anno e al mese. Sono i numeri che il marketing deve portare: confrontali con la tua dashboard del capitolo 22.</t>
        </is>
      </c>
    </row>
    <row r="13" ht="28" customHeight="1">
      <c r="A13" s="6" t="inlineStr">
        <is>
          <t>5.</t>
        </is>
      </c>
      <c r="B13" s="5" t="inlineStr">
        <is>
          <t>Compila la versione "solo visite" con i tuoi prezzi e le tue ore vere di prima visita e controllo: il foglio calcola pazienti e ore per lo stesso incasso del mix e le ore recuperate.</t>
        </is>
      </c>
    </row>
    <row r="14" ht="28" customHeight="1">
      <c r="A14" s="6" t="inlineStr">
        <is>
          <t>6.</t>
        </is>
      </c>
      <c r="B14" s="5" t="inlineStr">
        <is>
          <t>Porta il mix e la previsione delle rate al commercialista, con tre domande: a che punto sono rispetto alla soglia, cosa cambia se la supero, quando devo decidere.</t>
        </is>
      </c>
    </row>
    <row r="16">
      <c r="A16" s="4" t="inlineStr">
        <is>
          <t>Colori</t>
        </is>
      </c>
    </row>
    <row r="17">
      <c r="B17" s="7" t="inlineStr">
        <is>
          <t>Verde chiaro: celle da compilare. Scrivi solo qui.</t>
        </is>
      </c>
    </row>
    <row r="18">
      <c r="B18" s="8" t="inlineStr">
        <is>
          <t>Grigio: celle calcolate con le formule. Non scriverci sopra, si aggiornano da sole.</t>
        </is>
      </c>
    </row>
    <row r="20" ht="56" customHeight="1">
      <c r="B20" s="9" t="inlineStr">
        <is>
          <t>Le celle verdi contengono l'Esempio del capitolo 23: scala del capitolo 8 (core 1.600 €; negli altri capitoli trovi 1.500 €: stesso ordine di grandezza), 30 core da 16 ore vere, 10 premium da 33,5 ore, 10 abbonamenti base da 100 € al mese con 1 ora al mese; visite a 120 € e controlli a 80 €. Le ore disponibili (25 a settimana per 45 settimane) sono quelle del capitolo 9.</t>
        </is>
      </c>
    </row>
    <row r="22">
      <c r="A22" s="4" t="inlineStr">
        <is>
          <t>Da sapere</t>
        </is>
      </c>
    </row>
    <row r="23" ht="25" customHeight="1">
      <c r="A23" s="6" t="inlineStr">
        <is>
          <t>·</t>
        </is>
      </c>
      <c r="B23" s="10" t="inlineStr">
        <is>
          <t>Questo foglio non è una consulenza fiscale. Tetto per il 2026: 85.000 € di ricavi annui. Soglie, calcolo, conseguenze e tempi li verifichi con il tuo commercialista, prima di pianificare, non a dicembre.</t>
        </is>
      </c>
    </row>
    <row r="24" ht="25" customHeight="1">
      <c r="A24" s="6" t="inlineStr">
        <is>
          <t>·</t>
        </is>
      </c>
      <c r="B24" s="10" t="inlineStr">
        <is>
          <t>Le conversioni d'esempio sono quelle del libro: il 15% dei lead prenota la consulenza, una consulenza su tre diventa percorso. Usa le tue, dalla dashboard.</t>
        </is>
      </c>
    </row>
    <row r="25" ht="25" customHeight="1">
      <c r="A25" s="6" t="inlineStr">
        <is>
          <t>·</t>
        </is>
      </c>
      <c r="B25" s="10" t="inlineStr">
        <is>
          <t>Mantenimento: il foglio controlla che gli abbonamenti previsti siano coerenti con chi finisce un percorso (esempio del libro: 1 su 4 sceglie l'abbonamento base).</t>
        </is>
      </c>
    </row>
    <row r="26" ht="25" customHeight="1">
      <c r="A26" s="6" t="inlineStr">
        <is>
          <t>·</t>
        </is>
      </c>
      <c r="B26" s="10" t="inlineStr">
        <is>
          <t>Solo i servizi di tipo "Percorso" entrano nel conto delle consulenze e dei lead: il mantenimento nasce da chi chiude un percorso, non dal marketing.</t>
        </is>
      </c>
    </row>
    <row r="27" ht="14" customHeight="1">
      <c r="A27" s="6" t="inlineStr">
        <is>
          <t>·</t>
        </is>
      </c>
      <c r="B27" s="10" t="inlineStr">
        <is>
          <t>Il risultato esatto può avere decimali: il libro arrotonda (per esempio 472 pazienti, circa 1.860 ore).</t>
        </is>
      </c>
    </row>
    <row r="29" ht="24" customHeight="1">
      <c r="B29" s="11" t="inlineStr">
        <is>
          <t>Si apre in Excel, Google Fogli e Numbers. Se una cella mostra un errore, controlla di aver scritto numeri (non testo) nelle celle verdi.</t>
        </is>
      </c>
    </row>
  </sheetData>
  <pageMargins left="0.5" right="0.5" top="0.6" bottom="0.6" header="0.5" footer="0.5"/>
  <pageSetup orientation="portrait" paperSize="9" fitToHeight="0" fitToWidth="1"/>
  <headerFooter>
    <oddHeader>&amp;R&amp;8 Nutrizionista completo · bonus</oddHeader>
    <oddFooter>&amp;C&amp;"Arial,Regular"&amp;8 Bonus del libro Nutrizionista completo · capitolo 23 · lazynutritionist.it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0" customWidth="1" min="3" max="3"/>
    <col width="13" customWidth="1" min="4" max="4"/>
    <col width="13" customWidth="1" min="5" max="5"/>
    <col width="13" customWidth="1" min="6" max="6"/>
    <col width="12" customWidth="1" min="7" max="7"/>
    <col width="12" customWidth="1" min="8" max="8"/>
    <col width="3" customWidth="1" min="9" max="9"/>
  </cols>
  <sheetData>
    <row r="1" ht="28" customHeight="1">
      <c r="A1" s="12" t="inlineStr">
        <is>
          <t>Il tuo mix annuale</t>
        </is>
      </c>
    </row>
    <row r="2">
      <c r="A2" s="2" t="inlineStr">
        <is>
          <t>Bonus del libro Nutrizionista completo · capitolo 23 · lazynutritionist.it</t>
        </is>
      </c>
      <c r="B2" s="3" t="n"/>
      <c r="C2" s="3" t="n"/>
      <c r="D2" s="3" t="n"/>
      <c r="E2" s="3" t="n"/>
      <c r="F2" s="3" t="n"/>
      <c r="G2" s="3" t="n"/>
      <c r="H2" s="3" t="n"/>
    </row>
    <row r="3">
      <c r="A3" s="13" t="inlineStr">
        <is>
          <t>Incasso e ore vere del tuo mix, contro il tetto del forfettario e le tue ore. Accanto, lo stesso incasso con le sole visite.</t>
        </is>
      </c>
    </row>
    <row r="4">
      <c r="B4" s="14" t="inlineStr">
        <is>
          <t>da compilare</t>
        </is>
      </c>
      <c r="C4" s="15" t="inlineStr">
        <is>
          <t>calcolato</t>
        </is>
      </c>
    </row>
    <row r="5" ht="20" customHeight="1">
      <c r="A5" s="4" t="inlineStr">
        <is>
          <t>1. I tuoi parametri</t>
        </is>
      </c>
    </row>
    <row r="6">
      <c r="A6" s="16" t="inlineStr">
        <is>
          <t>Tetto di ricavi del forfettario (2026, da verificare)</t>
        </is>
      </c>
      <c r="D6" s="17" t="n">
        <v>85000</v>
      </c>
      <c r="E6" s="18" t="inlineStr">
        <is>
          <t>con il commercialista</t>
        </is>
      </c>
    </row>
    <row r="7">
      <c r="A7" s="16" t="inlineStr">
        <is>
          <t>Ore a settimana disponibili per i pazienti</t>
        </is>
      </c>
      <c r="D7" s="19" t="n">
        <v>25</v>
      </c>
      <c r="E7" s="18" t="inlineStr">
        <is>
          <t>esempio cap. 9</t>
        </is>
      </c>
    </row>
    <row r="8">
      <c r="A8" s="16" t="inlineStr">
        <is>
          <t>Settimane lavorative nell'anno</t>
        </is>
      </c>
      <c r="D8" s="19" t="n">
        <v>45</v>
      </c>
      <c r="E8" s="18" t="inlineStr">
        <is>
          <t>esempio cap. 9</t>
        </is>
      </c>
    </row>
    <row r="9">
      <c r="A9" s="16" t="inlineStr">
        <is>
          <t>Ore disponibili nell'anno</t>
        </is>
      </c>
      <c r="D9" s="20">
        <f>D7*D8</f>
        <v>1125</v>
      </c>
    </row>
    <row r="10">
      <c r="A10" s="16" t="inlineStr">
        <is>
          <t>Lead che prenotano la consulenza</t>
        </is>
      </c>
      <c r="D10" s="21" t="n">
        <v>0.15</v>
      </c>
      <c r="E10" s="18" t="inlineStr">
        <is>
          <t>esempio del libro: 15%</t>
        </is>
      </c>
    </row>
    <row r="11">
      <c r="A11" s="16" t="inlineStr">
        <is>
          <t>Una consulenza su quante diventa percorso</t>
        </is>
      </c>
      <c r="D11" s="22" t="n">
        <v>3</v>
      </c>
      <c r="E11" s="18" t="inlineStr">
        <is>
          <t>esempio del libro: 1 su 3</t>
        </is>
      </c>
    </row>
    <row r="12">
      <c r="A12" s="16" t="inlineStr">
        <is>
          <t>Chi finisce un percorso e sceglie il mantenimento</t>
        </is>
      </c>
      <c r="D12" s="22" t="n">
        <v>4</v>
      </c>
      <c r="E12" s="18" t="inlineStr">
        <is>
          <t>esempio del libro: 1 su 4</t>
        </is>
      </c>
    </row>
    <row r="14" ht="20" customHeight="1">
      <c r="A14" s="4" t="inlineStr">
        <is>
          <t>2. Il tuo mix</t>
        </is>
      </c>
    </row>
    <row r="15" ht="46" customHeight="1">
      <c r="A15" s="23" t="inlineStr">
        <is>
          <t>Servizio</t>
        </is>
      </c>
      <c r="B15" s="23" t="inlineStr">
        <is>
          <t>Tipo</t>
        </is>
      </c>
      <c r="C15" s="23" t="inlineStr">
        <is>
          <t>Quanti nell'anno</t>
        </is>
      </c>
      <c r="D15" s="23" t="inlineStr">
        <is>
          <t>Prezzo per volta</t>
        </is>
      </c>
      <c r="E15" s="23" t="inlineStr">
        <is>
          <t>Volte nell'anno per unità</t>
        </is>
      </c>
      <c r="F15" s="23" t="inlineStr">
        <is>
          <t>Incasso</t>
        </is>
      </c>
      <c r="G15" s="23" t="inlineStr">
        <is>
          <t>Ore vere per volta</t>
        </is>
      </c>
      <c r="H15" s="23" t="inlineStr">
        <is>
          <t>Ore vere totali</t>
        </is>
      </c>
    </row>
    <row r="16">
      <c r="A16" s="24" t="inlineStr">
        <is>
          <t>Percorso core</t>
        </is>
      </c>
      <c r="B16" s="25" t="inlineStr">
        <is>
          <t>Percorso</t>
        </is>
      </c>
      <c r="C16" s="19" t="n">
        <v>30</v>
      </c>
      <c r="D16" s="17" t="n">
        <v>1600</v>
      </c>
      <c r="E16" s="19" t="n">
        <v>1</v>
      </c>
      <c r="F16" s="26">
        <f>IF(OR(C16="",D16=""),"",C16*D16*IF(E16="",1,E16))</f>
        <v>48000</v>
      </c>
      <c r="G16" s="27" t="n">
        <v>16</v>
      </c>
      <c r="H16" s="20">
        <f>IF(OR(C16="",G16=""),"",C16*G16*IF(E16="",1,E16))</f>
        <v>480</v>
      </c>
    </row>
    <row r="17">
      <c r="A17" s="24" t="inlineStr">
        <is>
          <t>Percorso premium</t>
        </is>
      </c>
      <c r="B17" s="25" t="inlineStr">
        <is>
          <t>Percorso</t>
        </is>
      </c>
      <c r="C17" s="19" t="n">
        <v>10</v>
      </c>
      <c r="D17" s="17" t="n">
        <v>2500</v>
      </c>
      <c r="E17" s="19" t="n">
        <v>1</v>
      </c>
      <c r="F17" s="26">
        <f>IF(OR(C17="",D17=""),"",C17*D17*IF(E17="",1,E17))</f>
        <v>25000</v>
      </c>
      <c r="G17" s="27" t="n">
        <v>33.5</v>
      </c>
      <c r="H17" s="20">
        <f>IF(OR(C17="",G17=""),"",C17*G17*IF(E17="",1,E17))</f>
        <v>335</v>
      </c>
    </row>
    <row r="18">
      <c r="A18" s="24" t="inlineStr">
        <is>
          <t>Abbonamento base (mantenimento)</t>
        </is>
      </c>
      <c r="B18" s="25" t="inlineStr">
        <is>
          <t>Mantenimento</t>
        </is>
      </c>
      <c r="C18" s="19" t="n">
        <v>10</v>
      </c>
      <c r="D18" s="17" t="n">
        <v>100</v>
      </c>
      <c r="E18" s="19" t="n">
        <v>12</v>
      </c>
      <c r="F18" s="26">
        <f>IF(OR(C18="",D18=""),"",C18*D18*IF(E18="",1,E18))</f>
        <v>12000</v>
      </c>
      <c r="G18" s="27" t="n">
        <v>1</v>
      </c>
      <c r="H18" s="20">
        <f>IF(OR(C18="",G18=""),"",C18*G18*IF(E18="",1,E18))</f>
        <v>120</v>
      </c>
    </row>
    <row r="19">
      <c r="A19" s="24" t="n"/>
      <c r="B19" s="25" t="n"/>
      <c r="C19" s="19" t="n"/>
      <c r="D19" s="17" t="n"/>
      <c r="E19" s="19" t="n"/>
      <c r="F19" s="26" t="str">
        <f>IF(OR(C19="",D19=""),"",C19*D19*IF(E19="",1,E19))</f>
        <v/>
      </c>
      <c r="G19" s="27" t="n"/>
      <c r="H19" s="20" t="str">
        <f>IF(OR(C19="",G19=""),"",C19*G19*IF(E19="",1,E19))</f>
        <v/>
      </c>
    </row>
    <row r="20">
      <c r="A20" s="24" t="n"/>
      <c r="B20" s="25" t="n"/>
      <c r="C20" s="19" t="n"/>
      <c r="D20" s="17" t="n"/>
      <c r="E20" s="19" t="n"/>
      <c r="F20" s="26" t="str">
        <f>IF(OR(C20="",D20=""),"",C20*D20*IF(E20="",1,E20))</f>
        <v/>
      </c>
      <c r="G20" s="27" t="n"/>
      <c r="H20" s="20" t="str">
        <f>IF(OR(C20="",G20=""),"",C20*G20*IF(E20="",1,E20))</f>
        <v/>
      </c>
    </row>
    <row r="21">
      <c r="A21" s="24" t="n"/>
      <c r="B21" s="25" t="n"/>
      <c r="C21" s="19" t="n"/>
      <c r="D21" s="17" t="n"/>
      <c r="E21" s="19" t="n"/>
      <c r="F21" s="26" t="str">
        <f>IF(OR(C21="",D21=""),"",C21*D21*IF(E21="",1,E21))</f>
        <v/>
      </c>
      <c r="G21" s="27" t="n"/>
      <c r="H21" s="20" t="str">
        <f>IF(OR(C21="",G21=""),"",C21*G21*IF(E21="",1,E21))</f>
        <v/>
      </c>
    </row>
    <row r="22">
      <c r="A22" s="24" t="n"/>
      <c r="B22" s="25" t="n"/>
      <c r="C22" s="19" t="n"/>
      <c r="D22" s="17" t="n"/>
      <c r="E22" s="19" t="n"/>
      <c r="F22" s="26" t="str">
        <f>IF(OR(C22="",D22=""),"",C22*D22*IF(E22="",1,E22))</f>
        <v/>
      </c>
      <c r="G22" s="27" t="n"/>
      <c r="H22" s="20" t="str">
        <f>IF(OR(C22="",G22=""),"",C22*G22*IF(E22="",1,E22))</f>
        <v/>
      </c>
    </row>
    <row r="23">
      <c r="A23" s="24" t="n"/>
      <c r="B23" s="25" t="n"/>
      <c r="C23" s="19" t="n"/>
      <c r="D23" s="17" t="n"/>
      <c r="E23" s="19" t="n"/>
      <c r="F23" s="26" t="str">
        <f>IF(OR(C23="",D23=""),"",C23*D23*IF(E23="",1,E23))</f>
        <v/>
      </c>
      <c r="G23" s="27" t="n"/>
      <c r="H23" s="20" t="str">
        <f>IF(OR(C23="",G23=""),"",C23*G23*IF(E23="",1,E23))</f>
        <v/>
      </c>
    </row>
    <row r="24">
      <c r="A24" s="28" t="inlineStr">
        <is>
          <t>Totale</t>
        </is>
      </c>
      <c r="B24" s="29" t="inlineStr"/>
      <c r="C24" s="30">
        <f>SUM(C16:C23)</f>
        <v>50</v>
      </c>
      <c r="D24" s="18" t="inlineStr">
        <is>
          <t>pazienti</t>
        </is>
      </c>
      <c r="F24" s="31">
        <f>SUM(F16:F23)</f>
        <v>85000</v>
      </c>
      <c r="H24" s="32">
        <f>SUM(H16:H23)</f>
        <v>935</v>
      </c>
    </row>
    <row r="25">
      <c r="A25" s="18" t="inlineStr">
        <is>
          <t>Un abbonamento mensile: prezzo del mese, 12 volte nell'anno, ore vere del mese. Un percorso: prezzo totale, 1 volta, ore vere totali.</t>
        </is>
      </c>
    </row>
    <row r="27" ht="20" customHeight="1">
      <c r="A27" s="4" t="inlineStr">
        <is>
          <t>3. Il mix contro il tetto e le tue ore</t>
        </is>
      </c>
    </row>
    <row r="28" ht="24" customHeight="1">
      <c r="A28" s="23" t="inlineStr"/>
      <c r="B28" s="33" t="n"/>
      <c r="C28" s="34" t="n"/>
      <c r="D28" s="23" t="inlineStr">
        <is>
          <t>Il tuo mix</t>
        </is>
      </c>
      <c r="E28" s="23" t="inlineStr">
        <is>
          <t>Riferimento</t>
        </is>
      </c>
      <c r="F28" s="23" t="inlineStr">
        <is>
          <t>Margine</t>
        </is>
      </c>
      <c r="G28" s="23" t="inlineStr">
        <is>
          <t>Lettura</t>
        </is>
      </c>
      <c r="H28" s="34" t="n"/>
    </row>
    <row r="29" ht="30" customHeight="1">
      <c r="A29" s="28" t="inlineStr">
        <is>
          <t>Incasso nell'anno (riferimento: il tetto)</t>
        </is>
      </c>
      <c r="B29" s="35" t="n"/>
      <c r="C29" s="35" t="n"/>
      <c r="D29" s="31">
        <f>F24</f>
        <v>85000</v>
      </c>
      <c r="E29" s="26">
        <f>D6</f>
        <v>85000</v>
      </c>
      <c r="F29" s="36">
        <f>IFERROR(E29-D29,"")</f>
        <v>0</v>
      </c>
      <c r="G29" s="37" t="str">
        <f>IF(D29&gt;E29,"Oltre il tetto: pianificalo con il commercialista, con mesi di anticipo.",IF(D29=E29,"Esattamente al tetto: parlane con il commercialista.","Sotto il tetto di "&amp;ROUND(F29,0)&amp;" €."))</f>
        <v>Esattamente al tetto: parlane con il commercialista.</v>
      </c>
    </row>
    <row r="30" ht="30" customHeight="1">
      <c r="A30" s="28" t="inlineStr">
        <is>
          <t>Ore vere nell'anno (riferimento: le ore disponibili)</t>
        </is>
      </c>
      <c r="B30" s="35" t="n"/>
      <c r="C30" s="35" t="n"/>
      <c r="D30" s="32">
        <f>H24</f>
        <v>935</v>
      </c>
      <c r="E30" s="20">
        <f>D9</f>
        <v>1125</v>
      </c>
      <c r="F30" s="36">
        <f>IFERROR(E30-D30,"")</f>
        <v>190</v>
      </c>
      <c r="G30" s="37" t="str">
        <f>IF(D30&lt;=E30,"Ti restano "&amp;ROUND(F30,0)&amp;" ore disponibili.","Il mix non sta nelle tue ore: mancano "&amp;ROUND(-F30,0)&amp;" ore.")</f>
        <v>Ti restano 190 ore disponibili.</v>
      </c>
    </row>
    <row r="31" ht="30" customHeight="1">
      <c r="A31" s="28" t="inlineStr">
        <is>
          <t>Ore vere a settimana</t>
        </is>
      </c>
      <c r="B31" s="35" t="n"/>
      <c r="C31" s="35" t="n"/>
      <c r="D31" s="38">
        <f>IFERROR(H24/D8,"")</f>
        <v>20.7777777777778</v>
      </c>
      <c r="E31" s="39">
        <f>D7</f>
        <v>25</v>
      </c>
      <c r="F31" s="40">
        <f>IFERROR(E31-D31,"")</f>
        <v>4.22222222222222</v>
      </c>
      <c r="G31" s="37" t="inlineStr"/>
    </row>
    <row r="33" ht="20" customHeight="1">
      <c r="A33" s="4" t="inlineStr">
        <is>
          <t>4. Il mix letto all'indietro: cosa deve portare il marketing</t>
        </is>
      </c>
    </row>
    <row r="34" ht="24" customHeight="1">
      <c r="A34" s="23" t="inlineStr"/>
      <c r="B34" s="33" t="n"/>
      <c r="C34" s="34" t="n"/>
      <c r="D34" s="23" t="inlineStr">
        <is>
          <t>Nell'anno</t>
        </is>
      </c>
      <c r="E34" s="23" t="inlineStr">
        <is>
          <t>Al mese</t>
        </is>
      </c>
      <c r="F34" s="23" t="inlineStr">
        <is>
          <t>Come si calcola</t>
        </is>
      </c>
      <c r="G34" s="33" t="n"/>
      <c r="H34" s="34" t="n"/>
    </row>
    <row r="35">
      <c r="A35" s="28" t="inlineStr">
        <is>
          <t>Percorsi da vendere</t>
        </is>
      </c>
      <c r="D35" s="30">
        <f>SUMIF(B16:B23,"Percorso",C16:C23)</f>
        <v>40</v>
      </c>
      <c r="E35" s="41">
        <f>IFERROR(D35/12,"")</f>
        <v>3.33333333333333</v>
      </c>
      <c r="F35" s="42" t="inlineStr">
        <is>
          <t>servizi di tipo Percorso</t>
        </is>
      </c>
    </row>
    <row r="36">
      <c r="A36" s="28" t="inlineStr">
        <is>
          <t>Consulenze necessarie</t>
        </is>
      </c>
      <c r="D36" s="30">
        <f>D35*D11</f>
        <v>120</v>
      </c>
      <c r="E36" s="41">
        <f>IFERROR(D36/12,"")</f>
        <v>10</v>
      </c>
      <c r="F36" s="42" t="inlineStr">
        <is>
          <t>percorsi × 3 (1 su 3 diventa percorso)</t>
        </is>
      </c>
    </row>
    <row r="37">
      <c r="A37" s="28" t="inlineStr">
        <is>
          <t>Lead necessari</t>
        </is>
      </c>
      <c r="D37" s="30">
        <f>IFERROR(D36/D10,"")</f>
        <v>800</v>
      </c>
      <c r="E37" s="41">
        <f>IFERROR(D37/12,"")</f>
        <v>66.6666666666667</v>
      </c>
      <c r="F37" s="42" t="inlineStr">
        <is>
          <t>consulenze ÷ 15% (quota che prenota)</t>
        </is>
      </c>
    </row>
    <row r="38">
      <c r="A38" s="28" t="inlineStr">
        <is>
          <t>Abbonamenti di mantenimento previsti</t>
        </is>
      </c>
      <c r="D38" s="43">
        <f>SUMIF(B16:B23,"Mantenimento",C16:C23)</f>
        <v>10</v>
      </c>
    </row>
    <row r="39" ht="30" customHeight="1">
      <c r="A39" s="28" t="inlineStr">
        <is>
          <t>Mantenimenti coerenti con chi finisce un percorso</t>
        </is>
      </c>
      <c r="D39" s="43">
        <f>IFERROR(D35/D12,"")</f>
        <v>10</v>
      </c>
      <c r="F39" s="37" t="str">
        <f>IF(D39="","",IF(D38&lt;=D39,"Coerente: basta che 1 su "&amp;D12&amp;" di chi finisce scelga il mantenimento.","Troppi rispetto a chi finisce un percorso: rivedi il numero."))</f>
        <v>Coerente: basta che 1 su 4 di chi finisce scelga il mantenimento.</v>
      </c>
    </row>
    <row r="41" ht="20" customHeight="1">
      <c r="A41" s="4" t="inlineStr">
        <is>
          <t>5. Accanto: lo stesso incasso con le sole visite</t>
        </is>
      </c>
    </row>
    <row r="42">
      <c r="A42" s="16" t="inlineStr">
        <is>
          <t>Prezzo della prima visita</t>
        </is>
      </c>
      <c r="D42" s="17" t="n">
        <v>120</v>
      </c>
      <c r="E42" s="18" t="inlineStr">
        <is>
          <t>esempio cap. 6</t>
        </is>
      </c>
    </row>
    <row r="43">
      <c r="A43" s="16" t="inlineStr">
        <is>
          <t>Prezzo del controllo</t>
        </is>
      </c>
      <c r="D43" s="17" t="n">
        <v>80</v>
      </c>
      <c r="E43" s="18" t="inlineStr"/>
    </row>
    <row r="44">
      <c r="A44" s="16" t="inlineStr">
        <is>
          <t>Quota che fa il primo controllo</t>
        </is>
      </c>
      <c r="D44" s="21" t="n">
        <v>0.5</v>
      </c>
      <c r="E44" s="18" t="inlineStr">
        <is>
          <t>esempio: 1 su 2</t>
        </is>
      </c>
    </row>
    <row r="45">
      <c r="A45" s="16" t="inlineStr">
        <is>
          <t>Quota che fa il secondo controllo</t>
        </is>
      </c>
      <c r="D45" s="21" t="n">
        <v>0.25</v>
      </c>
      <c r="E45" s="18" t="inlineStr">
        <is>
          <t>esempio: 1 su 4</t>
        </is>
      </c>
    </row>
    <row r="46">
      <c r="A46" s="16" t="inlineStr">
        <is>
          <t>Ore vere della prima visita</t>
        </is>
      </c>
      <c r="D46" s="27" t="n">
        <v>3</v>
      </c>
      <c r="E46" s="18" t="inlineStr">
        <is>
          <t>esempio cap. 9</t>
        </is>
      </c>
    </row>
    <row r="47">
      <c r="A47" s="16" t="inlineStr">
        <is>
          <t>Ore vere di un controllo</t>
        </is>
      </c>
      <c r="D47" s="27" t="n">
        <v>1.25</v>
      </c>
      <c r="E47" s="18" t="inlineStr">
        <is>
          <t>esempio cap. 9: 1 h 15'</t>
        </is>
      </c>
    </row>
    <row r="49" ht="30" customHeight="1">
      <c r="A49" s="23" t="inlineStr">
        <is>
          <t>Le due barre</t>
        </is>
      </c>
      <c r="B49" s="33" t="n"/>
      <c r="C49" s="34" t="n"/>
      <c r="D49" s="23" t="inlineStr">
        <is>
          <t>Solo visite</t>
        </is>
      </c>
      <c r="E49" s="23" t="inlineStr">
        <is>
          <t>Mix di percorsi</t>
        </is>
      </c>
      <c r="F49" s="23" t="inlineStr">
        <is>
          <t>Differenza</t>
        </is>
      </c>
    </row>
    <row r="50">
      <c r="A50" s="29" t="inlineStr">
        <is>
          <t>Incasso da raggiungere (quello del tuo mix)</t>
        </is>
      </c>
      <c r="D50" s="26">
        <f>F24</f>
        <v>85000</v>
      </c>
      <c r="E50" s="26">
        <f>F24</f>
        <v>85000</v>
      </c>
      <c r="F50" s="26" t="inlineStr"/>
    </row>
    <row r="51">
      <c r="A51" s="29" t="inlineStr">
        <is>
          <t>Valore medio paziente a visite</t>
        </is>
      </c>
      <c r="D51" s="26">
        <f>$D$42+$D$44*$D$43+$D$45*$D$43</f>
        <v>180</v>
      </c>
      <c r="E51" s="26" t="inlineStr"/>
      <c r="F51" s="26" t="inlineStr"/>
    </row>
    <row r="52">
      <c r="A52" s="28" t="inlineStr">
        <is>
          <t>Pazienti nell'anno</t>
        </is>
      </c>
      <c r="D52" s="30">
        <f>IFERROR(D50/D51,"")</f>
        <v>472.222222222222</v>
      </c>
      <c r="E52" s="30">
        <f>C24</f>
        <v>50</v>
      </c>
      <c r="F52" s="43">
        <f>IFERROR(D52-E52,"")</f>
        <v>422.222222222222</v>
      </c>
    </row>
    <row r="53">
      <c r="A53" s="29" t="inlineStr">
        <is>
          <t>Pazienti nuovi al mese</t>
        </is>
      </c>
      <c r="D53" s="44">
        <f>IFERROR(D52/12,"")</f>
        <v>39.3518518518519</v>
      </c>
      <c r="E53" s="44">
        <f>IFERROR(D35/12,"")</f>
        <v>3.33333333333333</v>
      </c>
      <c r="F53" s="44">
        <f>IFERROR(D53-E53,"")</f>
        <v>36.0185185185185</v>
      </c>
    </row>
    <row r="54">
      <c r="A54" s="29" t="inlineStr">
        <is>
          <t>Ore vere per paziente a visite</t>
        </is>
      </c>
      <c r="D54" s="45">
        <f>$D$46+$D$44*$D$47+$D$45*$D$47</f>
        <v>3.9375</v>
      </c>
      <c r="E54" s="45" t="inlineStr"/>
      <c r="F54" s="45" t="inlineStr"/>
    </row>
    <row r="55">
      <c r="A55" s="28" t="inlineStr">
        <is>
          <t>Ore vere nell'anno</t>
        </is>
      </c>
      <c r="D55" s="32">
        <f>IFERROR(D52*D54,"")</f>
        <v>1859.375</v>
      </c>
      <c r="E55" s="32">
        <f>H24</f>
        <v>935</v>
      </c>
      <c r="F55" s="20">
        <f>IFERROR(D55-E55,"")</f>
        <v>924.375</v>
      </c>
    </row>
    <row r="56">
      <c r="A56" s="29" t="inlineStr">
        <is>
          <t>Ore vere a settimana</t>
        </is>
      </c>
      <c r="D56" s="39">
        <f>IFERROR(D55/$D$8,"")</f>
        <v>41.3194444444444</v>
      </c>
      <c r="E56" s="39">
        <f>IFERROR(E55/$D$8,"")</f>
        <v>20.7777777777778</v>
      </c>
      <c r="F56" s="39">
        <f>IFERROR(D56-E56,"")</f>
        <v>20.5416666666667</v>
      </c>
    </row>
    <row r="57">
      <c r="A57" s="28" t="inlineStr">
        <is>
          <t>Ore recuperate con il mix (nell'anno · a settimana)</t>
        </is>
      </c>
      <c r="D57" s="32">
        <f>IFERROR(D55-E55,"")</f>
        <v>924.375</v>
      </c>
      <c r="E57" s="38">
        <f>IFERROR(D57/$D$8,"")</f>
        <v>20.5416666666667</v>
      </c>
      <c r="F57" s="18" t="inlineStr">
        <is>
          <t>lo spazio per crescere</t>
        </is>
      </c>
    </row>
    <row r="58" ht="28" customHeight="1">
      <c r="A58" s="37" t="str">
        <f>IFERROR("Stesso incasso: a visite servono circa "&amp;ROUND(D52,0)&amp;" pazienti nuovi e "&amp;ROUND(D55,0)&amp;" ore vere; con il mix "&amp;E52&amp;" pazienti e "&amp;ROUND(E55,0)&amp;" ore.","")</f>
        <v>Stesso incasso: a visite servono circa 472 pazienti nuovi e 1859 ore vere; con il mix 50 pazienti e 935 ore.</v>
      </c>
    </row>
  </sheetData>
  <mergeCells count="43">
    <mergeCell ref="F36:H36"/>
    <mergeCell ref="A37:C37"/>
    <mergeCell ref="A46:C46"/>
    <mergeCell ref="F35:H35"/>
    <mergeCell ref="A56:C56"/>
    <mergeCell ref="A55:C55"/>
    <mergeCell ref="A12:C12"/>
    <mergeCell ref="A50:C50"/>
    <mergeCell ref="A57:C57"/>
    <mergeCell ref="F38:H38"/>
    <mergeCell ref="A42:C42"/>
    <mergeCell ref="A47:C47"/>
    <mergeCell ref="A8:C8"/>
    <mergeCell ref="G28:H28"/>
    <mergeCell ref="A53:C53"/>
    <mergeCell ref="A35:C35"/>
    <mergeCell ref="A29:C29"/>
    <mergeCell ref="F37:H37"/>
    <mergeCell ref="A38:C38"/>
    <mergeCell ref="F39:H39"/>
    <mergeCell ref="A43:C43"/>
    <mergeCell ref="A52:C52"/>
    <mergeCell ref="A10:C10"/>
    <mergeCell ref="A28:C28"/>
    <mergeCell ref="A44:C44"/>
    <mergeCell ref="G30:H30"/>
    <mergeCell ref="A31:C31"/>
    <mergeCell ref="A9:C9"/>
    <mergeCell ref="A30:C30"/>
    <mergeCell ref="A39:C39"/>
    <mergeCell ref="A34:C34"/>
    <mergeCell ref="A51:C51"/>
    <mergeCell ref="G29:H29"/>
    <mergeCell ref="F34:H34"/>
    <mergeCell ref="A36:C36"/>
    <mergeCell ref="A11:C11"/>
    <mergeCell ref="A49:C49"/>
    <mergeCell ref="A45:C45"/>
    <mergeCell ref="A6:C6"/>
    <mergeCell ref="G31:H31"/>
    <mergeCell ref="A58:H58"/>
    <mergeCell ref="A7:C7"/>
    <mergeCell ref="A54:C54"/>
  </mergeCells>
  <conditionalFormatting sqref="F29:F31">
    <cfRule type="expression" priority="1" dxfId="0" stopIfTrue="1">
      <formula>AND(ISNUMBER(F29),F29&lt;0)</formula>
    </cfRule>
  </conditionalFormatting>
  <dataValidations count="5">
    <dataValidation sqref="D6:D8" showDropDown="0" showInputMessage="0" showErrorMessage="1" allowBlank="1" error="Scrivi un numero (senza simboli)." type="decimal" operator="greaterThanOrEqual">
      <formula1>0</formula1>
    </dataValidation>
    <dataValidation sqref="D10:D12" showDropDown="0" showInputMessage="0" showErrorMessage="1" allowBlank="1" error="Scrivi un numero (senza simboli)." type="decimal" operator="greaterThanOrEqual">
      <formula1>0</formula1>
    </dataValidation>
    <dataValidation sqref="B16:B23" showDropDown="0" showInputMessage="0" showErrorMessage="0" allowBlank="1" type="list">
      <formula1>"Percorso,Mantenimento,Altro"</formula1>
    </dataValidation>
    <dataValidation sqref="C16:G23" showDropDown="0" showInputMessage="0" showErrorMessage="1" allowBlank="1" error="Scrivi un numero (senza simboli)." type="decimal" operator="greaterThanOrEqual">
      <formula1>0</formula1>
    </dataValidation>
    <dataValidation sqref="D42:D47" showDropDown="0" showInputMessage="0" showErrorMessage="1" allowBlank="1" error="Scrivi un numero (senza simboli)." type="decimal" operator="greaterThanOrEqual">
      <formula1>0</formula1>
    </dataValidation>
  </dataValidations>
  <pageMargins left="0.5" right="0.5" top="0.6" bottom="0.6" header="0.5" footer="0.5"/>
  <pageSetup orientation="landscape" paperSize="9" fitToHeight="0" fitToWidth="1"/>
  <headerFooter>
    <oddHeader>&amp;R&amp;8 Nutrizionista completo · bonus</oddHeader>
    <oddFooter>&amp;C&amp;"Arial,Regular"&amp;8 Bonus del libro Nutrizionista completo · capitolo 23 · lazynutritionist.it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2026-10-21T18:19:48Z</dcterms:created>
  <dcterms:modified xmlns:dcterms="http://purl.org/dc/terms/" xmlns:xsi="http://www.w3.org/2001/XMLSchema-instance" xsi:type="dcterms:W3CDTF">2026-10-21T18:19:48Z</dcterms:modified>
</cp:coreProperties>
</file>